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firstSheet="1" activeTab="2"/>
  </bookViews>
  <sheets>
    <sheet name="." sheetId="1" state="hidden" r:id="rId1"/>
    <sheet name="Read First" sheetId="2" r:id="rId2"/>
    <sheet name="Energy Cost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<sst xmlns="http://schemas.openxmlformats.org/spreadsheetml/2006/main" count="64" uniqueCount="58">
  <si>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Pressure psig</t>
  </si>
  <si>
    <t>BTU/Lb</t>
  </si>
  <si>
    <t>PSIG</t>
  </si>
  <si>
    <t>Pressure gauge in the steam trap</t>
  </si>
  <si>
    <t>psig</t>
  </si>
  <si>
    <t>psi</t>
  </si>
  <si>
    <t>Local atmospheric pressure</t>
  </si>
  <si>
    <t>Steam trap orifice diameter</t>
  </si>
  <si>
    <t>Inches</t>
  </si>
  <si>
    <t>Boiler annual operation time</t>
  </si>
  <si>
    <t>Hours</t>
  </si>
  <si>
    <t>Cost of fuel per million BTU</t>
  </si>
  <si>
    <t>$</t>
  </si>
  <si>
    <t>Boiler efficiency</t>
  </si>
  <si>
    <t>%</t>
  </si>
  <si>
    <t>Annual cost per open steam trap</t>
  </si>
  <si>
    <t>bars</t>
  </si>
  <si>
    <t>inches</t>
  </si>
  <si>
    <t>Conversion  Units  Tool</t>
  </si>
  <si>
    <t xml:space="preserve">      Cost of energy in steam traps failing open   </t>
  </si>
  <si>
    <t>Altitud fts</t>
  </si>
  <si>
    <t>Altitud Mts</t>
  </si>
  <si>
    <t>Presion PSI</t>
  </si>
  <si>
    <t>Presion HG</t>
  </si>
  <si>
    <t>Altitude over sea level</t>
  </si>
  <si>
    <t>Atmospheric pressure</t>
  </si>
  <si>
    <t>Cost of Energy in Steam Traps Failing Open</t>
  </si>
  <si>
    <t>How use the Calculator</t>
  </si>
  <si>
    <t>consequences in fuel consumption. A closed trap in the other hand keep the condensate inside the</t>
  </si>
  <si>
    <t xml:space="preserve">Steam traps are a fundamental component of any steam system for maximum performance and </t>
  </si>
  <si>
    <t>efficient energy use.</t>
  </si>
  <si>
    <t>Steam traps operate using mechanical, thermostatic or thermodynamic principles, but regards which</t>
  </si>
  <si>
    <t>It is clear then that steam traps must work efficiently and be reliable. Is only one way to keep the</t>
  </si>
  <si>
    <t>Results from steam traps inspection are not always easy to quantify, but using some principles of</t>
  </si>
  <si>
    <t>This Calculator has been design to help the inspectors quantify the cost of the steam traps which</t>
  </si>
  <si>
    <t>green cells</t>
  </si>
  <si>
    <t>Use this data sheet is straight forward exercise but results are as good as the information load in</t>
  </si>
  <si>
    <t>have the information in different units, the calculator has a conversion tool and a atmospheric pressure</t>
  </si>
  <si>
    <t>principle they are using only fails in two ways; Open or Closed. A Open trap allow steam waste with its</t>
  </si>
  <si>
    <t xml:space="preserve">steam system working as it is intended; doing steam traps inspection periodically. </t>
  </si>
  <si>
    <t>mm</t>
  </si>
  <si>
    <t>SDT North America is not liable for any use give above results</t>
  </si>
  <si>
    <t>Finding atmospheric pressure with altitude</t>
  </si>
  <si>
    <t>fluid mechanics and heat transfer it is possible get the real cost of energy wasted.</t>
  </si>
  <si>
    <r>
      <t xml:space="preserve">The information </t>
    </r>
    <r>
      <rPr>
        <i/>
        <sz val="10"/>
        <color indexed="10"/>
        <rFont val="Arial"/>
        <family val="2"/>
      </rPr>
      <t>MUST BE</t>
    </r>
    <r>
      <rPr>
        <i/>
        <sz val="10"/>
        <rFont val="Arial"/>
        <family val="2"/>
      </rPr>
      <t xml:space="preserve"> expressed in the same units as it is requested, so to help those users who</t>
    </r>
  </si>
  <si>
    <t xml:space="preserve">finder according to your localization over the sea level . </t>
  </si>
  <si>
    <t xml:space="preserve">The orifice size for each trap is provided for the manufacturer and usually its units are inches, however </t>
  </si>
  <si>
    <t>for ISO units also the calculator provide a easy tool to change units to Imperial.</t>
  </si>
  <si>
    <t>per million BTU.</t>
  </si>
  <si>
    <t>Kilo Calories</t>
  </si>
  <si>
    <t>BTU</t>
  </si>
  <si>
    <t>The result is the cost of the fuel used in the steam wasted for the particular steam trap open. You</t>
  </si>
  <si>
    <t>should do the same exercise for each and every trap inspect and found open.</t>
  </si>
  <si>
    <t>The cost of fuel can be provide for your account department but again must be expressed in dollar</t>
  </si>
  <si>
    <t>system with water hammer risk among the other consequences.</t>
  </si>
  <si>
    <r>
      <t xml:space="preserve">fails in </t>
    </r>
    <r>
      <rPr>
        <i/>
        <sz val="10"/>
        <color indexed="10"/>
        <rFont val="Arial"/>
        <family val="2"/>
      </rPr>
      <t>OPEN</t>
    </r>
    <r>
      <rPr>
        <i/>
        <sz val="10"/>
        <rFont val="Arial"/>
        <family val="2"/>
      </rPr>
      <t xml:space="preserve"> position allowing steam go through.</t>
    </r>
  </si>
  <si>
    <t>meters</t>
  </si>
  <si>
    <t>This program was designed for Gustavo Adolfo Velasquez in November 20, 2007, All copyright protected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</si>
</sst>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&quot;$&quot;#,##0.00"/>
    <numFmt numFmtId="174" formatCode="0.0"/>
    <numFmt numFmtId="175" formatCode="0.000"/>
    <numFmt numFmtId="176" formatCode="_-* #,##0.0_-;\-* #,##0.0_-;_-* &quot;-&quot;??_-;_-@_-"/>
    <numFmt numFmtId="177" formatCode="_-* #,##0_-;\-* #,##0_-;_-* &quot;-&quot;??_-;_-@_-"/>
    <numFmt numFmtId="178" formatCode="#,##0_ ;\-#,##0\ "/>
    <numFmt numFmtId="179" formatCode="#,##0.0"/>
    <numFmt numFmtId="180" formatCode="0.000000"/>
    <numFmt numFmtId="181" formatCode="0.00000"/>
    <numFmt numFmtId="182" formatCode="#,##0.000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0"/>
      <color indexed="9"/>
      <name val="Arial"/>
      <family val="0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b/>
      <i/>
      <sz val="14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i/>
      <sz val="12"/>
      <color indexed="1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3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hidden="1" locked="0"/>
    </xf>
    <xf numFmtId="175" fontId="4" fillId="2" borderId="1" xfId="0" applyNumberFormat="1" applyFont="1" applyFill="1" applyBorder="1" applyAlignment="1" applyProtection="1">
      <alignment horizontal="center"/>
      <protection hidden="1" locked="0"/>
    </xf>
    <xf numFmtId="172" fontId="4" fillId="2" borderId="1" xfId="0" applyNumberFormat="1" applyFont="1" applyFill="1" applyBorder="1" applyAlignment="1" applyProtection="1">
      <alignment horizontal="center"/>
      <protection hidden="1" locked="0"/>
    </xf>
    <xf numFmtId="178" fontId="4" fillId="2" borderId="1" xfId="15" applyNumberFormat="1" applyFont="1" applyFill="1" applyBorder="1" applyAlignment="1" applyProtection="1">
      <alignment horizontal="center" vertical="center"/>
      <protection hidden="1" locked="0"/>
    </xf>
    <xf numFmtId="9" fontId="4" fillId="2" borderId="1" xfId="0" applyNumberFormat="1" applyFont="1" applyFill="1" applyBorder="1" applyAlignment="1" applyProtection="1">
      <alignment horizontal="center" vertical="center"/>
      <protection hidden="1" locked="0"/>
    </xf>
    <xf numFmtId="2" fontId="4" fillId="2" borderId="1" xfId="0" applyNumberFormat="1" applyFont="1" applyFill="1" applyBorder="1" applyAlignment="1" applyProtection="1">
      <alignment horizontal="center" vertical="center"/>
      <protection hidden="1" locked="0"/>
    </xf>
    <xf numFmtId="175" fontId="2" fillId="2" borderId="1" xfId="0" applyNumberFormat="1" applyFont="1" applyFill="1" applyBorder="1" applyAlignment="1" applyProtection="1">
      <alignment horizontal="center"/>
      <protection hidden="1" locked="0"/>
    </xf>
    <xf numFmtId="13" fontId="2" fillId="2" borderId="1" xfId="0" applyNumberFormat="1" applyFont="1" applyFill="1" applyBorder="1" applyAlignment="1" applyProtection="1">
      <alignment horizontal="center" vertical="center"/>
      <protection hidden="1" locked="0"/>
    </xf>
    <xf numFmtId="4" fontId="7" fillId="3" borderId="1" xfId="0" applyNumberFormat="1" applyFont="1" applyFill="1" applyBorder="1" applyAlignment="1">
      <alignment horizontal="center" vertical="center"/>
    </xf>
    <xf numFmtId="175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4" fontId="14" fillId="4" borderId="0" xfId="0" applyNumberFormat="1" applyFont="1" applyFill="1" applyAlignment="1">
      <alignment horizontal="center"/>
    </xf>
    <xf numFmtId="0" fontId="14" fillId="4" borderId="0" xfId="0" applyFont="1" applyFill="1" applyBorder="1" applyAlignment="1">
      <alignment/>
    </xf>
    <xf numFmtId="2" fontId="14" fillId="4" borderId="0" xfId="0" applyNumberFormat="1" applyFont="1" applyFill="1" applyAlignment="1">
      <alignment horizontal="center"/>
    </xf>
    <xf numFmtId="175" fontId="7" fillId="4" borderId="0" xfId="0" applyNumberFormat="1" applyFont="1" applyFill="1" applyBorder="1" applyAlignment="1">
      <alignment horizontal="center" vertical="center"/>
    </xf>
    <xf numFmtId="13" fontId="2" fillId="4" borderId="0" xfId="0" applyNumberFormat="1" applyFont="1" applyFill="1" applyBorder="1" applyAlignment="1" applyProtection="1">
      <alignment horizontal="center" vertical="center"/>
      <protection hidden="1" locked="0"/>
    </xf>
    <xf numFmtId="1" fontId="2" fillId="2" borderId="1" xfId="0" applyNumberFormat="1" applyFont="1" applyFill="1" applyBorder="1" applyAlignment="1" applyProtection="1">
      <alignment horizontal="center" vertical="center"/>
      <protection hidden="1" locked="0"/>
    </xf>
    <xf numFmtId="3" fontId="2" fillId="2" borderId="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3" fontId="7" fillId="3" borderId="1" xfId="0" applyNumberFormat="1" applyFont="1" applyFill="1" applyBorder="1" applyAlignment="1" applyProtection="1">
      <alignment horizontal="center" vertical="center"/>
      <protection hidden="1"/>
    </xf>
    <xf numFmtId="182" fontId="7" fillId="3" borderId="1" xfId="0" applyNumberFormat="1" applyFont="1" applyFill="1" applyBorder="1" applyAlignment="1" applyProtection="1">
      <alignment horizontal="center" vertical="center"/>
      <protection hidden="1"/>
    </xf>
    <xf numFmtId="3" fontId="2" fillId="2" borderId="1" xfId="0" applyNumberFormat="1" applyFont="1" applyFill="1" applyBorder="1" applyAlignment="1" applyProtection="1">
      <alignment horizontal="center"/>
      <protection hidden="1" locked="0"/>
    </xf>
    <xf numFmtId="2" fontId="15" fillId="5" borderId="1" xfId="0" applyNumberFormat="1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left"/>
    </xf>
    <xf numFmtId="0" fontId="11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00FF00"/>
      </font>
      <border/>
    </dxf>
    <dxf>
      <font>
        <color rgb="FF3366FF"/>
      </font>
      <border/>
    </dxf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28575</xdr:rowOff>
    </xdr:from>
    <xdr:to>
      <xdr:col>2</xdr:col>
      <xdr:colOff>485775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1162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1</xdr:col>
      <xdr:colOff>400050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114300</xdr:colOff>
      <xdr:row>45</xdr:row>
      <xdr:rowOff>85725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14300" y="836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38"/>
  <sheetViews>
    <sheetView workbookViewId="0" topLeftCell="A1">
      <selection activeCell="C22" sqref="C22"/>
    </sheetView>
  </sheetViews>
  <sheetFormatPr defaultColWidth="9.140625" defaultRowHeight="12.75"/>
  <cols>
    <col min="3" max="3" width="16.00390625" style="0" customWidth="1"/>
    <col min="4" max="4" width="10.57421875" style="0" customWidth="1"/>
    <col min="9" max="9" width="11.140625" style="0" customWidth="1"/>
    <col min="11" max="14" width="12.7109375" style="0" customWidth="1"/>
  </cols>
  <sheetData>
    <row r="1" spans="1:19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5"/>
      <c r="Q1" s="46"/>
      <c r="R1" s="27"/>
      <c r="S1" s="27"/>
    </row>
    <row r="2" spans="1:19" ht="12.75">
      <c r="A2" s="29"/>
      <c r="B2" s="29" t="s">
        <v>57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45"/>
      <c r="Q2" s="46"/>
      <c r="R2" s="27"/>
      <c r="S2" s="27"/>
    </row>
    <row r="3" spans="1:19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45"/>
      <c r="Q3" s="46"/>
      <c r="R3" s="27"/>
      <c r="S3" s="27"/>
    </row>
    <row r="4" spans="1:19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45"/>
      <c r="Q4" s="46"/>
      <c r="R4" s="27"/>
      <c r="S4" s="27"/>
    </row>
    <row r="5" spans="1:1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45"/>
      <c r="Q5" s="46"/>
      <c r="R5" s="27"/>
      <c r="S5" s="27"/>
    </row>
    <row r="6" spans="1:19" ht="12.75">
      <c r="A6" s="29"/>
      <c r="B6" s="29"/>
      <c r="C6" s="30" t="s">
        <v>0</v>
      </c>
      <c r="D6" s="30" t="s">
        <v>1</v>
      </c>
      <c r="E6" s="29"/>
      <c r="F6" s="29"/>
      <c r="G6" s="29"/>
      <c r="H6" s="29"/>
      <c r="I6" s="29"/>
      <c r="J6" s="29"/>
      <c r="K6" s="29" t="s">
        <v>20</v>
      </c>
      <c r="L6" s="29" t="s">
        <v>21</v>
      </c>
      <c r="M6" s="29" t="s">
        <v>22</v>
      </c>
      <c r="N6" s="29" t="s">
        <v>23</v>
      </c>
      <c r="O6" s="29"/>
      <c r="P6" s="45"/>
      <c r="Q6" s="46"/>
      <c r="R6" s="27"/>
      <c r="S6" s="27"/>
    </row>
    <row r="7" spans="1:19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5"/>
      <c r="Q7" s="46"/>
      <c r="R7" s="27"/>
      <c r="S7" s="27"/>
    </row>
    <row r="8" spans="1:19" ht="12.75">
      <c r="A8" s="29"/>
      <c r="B8" s="29"/>
      <c r="C8" s="30">
        <v>0</v>
      </c>
      <c r="D8" s="30">
        <v>970</v>
      </c>
      <c r="E8" s="29"/>
      <c r="F8" s="29"/>
      <c r="G8" s="29"/>
      <c r="H8" s="29"/>
      <c r="I8" s="29"/>
      <c r="J8" s="29"/>
      <c r="K8" s="30">
        <v>0</v>
      </c>
      <c r="L8" s="31">
        <v>0</v>
      </c>
      <c r="M8" s="32">
        <v>14.69533</v>
      </c>
      <c r="N8" s="30">
        <v>29.92</v>
      </c>
      <c r="O8" s="29"/>
      <c r="P8" s="45"/>
      <c r="Q8" s="46"/>
      <c r="R8" s="27"/>
      <c r="S8" s="27"/>
    </row>
    <row r="9" spans="1:19" ht="12.75">
      <c r="A9" s="29"/>
      <c r="B9" s="29"/>
      <c r="C9" s="30">
        <v>5</v>
      </c>
      <c r="D9" s="30">
        <v>961</v>
      </c>
      <c r="E9" s="29"/>
      <c r="F9" s="29"/>
      <c r="G9" s="29"/>
      <c r="H9" s="29" t="s">
        <v>2</v>
      </c>
      <c r="I9" s="33">
        <v>30</v>
      </c>
      <c r="J9" s="29"/>
      <c r="K9" s="30">
        <v>1000</v>
      </c>
      <c r="L9" s="31">
        <f aca="true" t="shared" si="0" ref="L9:L14">+K9/3.2808</f>
        <v>304.80370641306996</v>
      </c>
      <c r="M9" s="32">
        <v>14.17471</v>
      </c>
      <c r="N9" s="30">
        <v>28.86</v>
      </c>
      <c r="O9" s="29"/>
      <c r="P9" s="45"/>
      <c r="Q9" s="46"/>
      <c r="R9" s="27"/>
      <c r="S9" s="27"/>
    </row>
    <row r="10" spans="1:19" ht="12.75">
      <c r="A10" s="29"/>
      <c r="B10" s="29"/>
      <c r="C10" s="30">
        <v>10</v>
      </c>
      <c r="D10" s="30">
        <v>953</v>
      </c>
      <c r="E10" s="29"/>
      <c r="F10" s="29"/>
      <c r="G10" s="29"/>
      <c r="H10" s="29"/>
      <c r="I10" s="29"/>
      <c r="J10" s="29"/>
      <c r="K10" s="30">
        <v>2000</v>
      </c>
      <c r="L10" s="31">
        <f t="shared" si="0"/>
        <v>609.6074128261399</v>
      </c>
      <c r="M10" s="32">
        <v>13.66391</v>
      </c>
      <c r="N10" s="30">
        <v>27.82</v>
      </c>
      <c r="O10" s="29"/>
      <c r="P10" s="45"/>
      <c r="Q10" s="46"/>
      <c r="R10" s="27"/>
      <c r="S10" s="27"/>
    </row>
    <row r="11" spans="1:19" ht="12.75">
      <c r="A11" s="29"/>
      <c r="B11" s="29"/>
      <c r="C11" s="30">
        <f aca="true" t="shared" si="1" ref="C11:C18">+C10+5</f>
        <v>15</v>
      </c>
      <c r="D11" s="30">
        <v>946</v>
      </c>
      <c r="E11" s="29"/>
      <c r="F11" s="29"/>
      <c r="G11" s="29"/>
      <c r="H11" s="29" t="s">
        <v>1</v>
      </c>
      <c r="I11" s="33">
        <f>VLOOKUP(I9,C8:D32,2)</f>
        <v>929</v>
      </c>
      <c r="J11" s="29"/>
      <c r="K11" s="30">
        <v>3000</v>
      </c>
      <c r="L11" s="31">
        <f t="shared" si="0"/>
        <v>914.4111192392099</v>
      </c>
      <c r="M11" s="32">
        <v>13.17275</v>
      </c>
      <c r="N11" s="30">
        <v>26.82</v>
      </c>
      <c r="O11" s="29"/>
      <c r="P11" s="45"/>
      <c r="Q11" s="46"/>
      <c r="R11" s="27"/>
      <c r="S11" s="27"/>
    </row>
    <row r="12" spans="1:19" ht="12.75">
      <c r="A12" s="29"/>
      <c r="B12" s="29"/>
      <c r="C12" s="30">
        <f t="shared" si="1"/>
        <v>20</v>
      </c>
      <c r="D12" s="30">
        <v>939</v>
      </c>
      <c r="E12" s="29"/>
      <c r="F12" s="29"/>
      <c r="G12" s="29"/>
      <c r="H12" s="29"/>
      <c r="I12" s="29"/>
      <c r="J12" s="29"/>
      <c r="K12" s="30">
        <v>4000</v>
      </c>
      <c r="L12" s="31">
        <f t="shared" si="0"/>
        <v>1219.2148256522798</v>
      </c>
      <c r="M12" s="32">
        <v>12.69142</v>
      </c>
      <c r="N12" s="30">
        <v>25.84</v>
      </c>
      <c r="O12" s="29"/>
      <c r="P12" s="45"/>
      <c r="Q12" s="46"/>
      <c r="R12" s="27"/>
      <c r="S12" s="27"/>
    </row>
    <row r="13" spans="1:19" ht="12.75">
      <c r="A13" s="29"/>
      <c r="B13" s="29"/>
      <c r="C13" s="30">
        <f t="shared" si="1"/>
        <v>25</v>
      </c>
      <c r="D13" s="30">
        <v>934</v>
      </c>
      <c r="E13" s="29"/>
      <c r="F13" s="29"/>
      <c r="G13" s="29"/>
      <c r="H13" s="29"/>
      <c r="I13" s="29"/>
      <c r="J13" s="29"/>
      <c r="K13" s="30">
        <v>5000</v>
      </c>
      <c r="L13" s="31">
        <f t="shared" si="0"/>
        <v>1524.0185320653497</v>
      </c>
      <c r="M13" s="32">
        <v>12.22482</v>
      </c>
      <c r="N13" s="30">
        <v>24.89</v>
      </c>
      <c r="O13" s="29"/>
      <c r="P13" s="45"/>
      <c r="Q13" s="46"/>
      <c r="R13" s="27"/>
      <c r="S13" s="27"/>
    </row>
    <row r="14" spans="1:19" ht="12.75">
      <c r="A14" s="29"/>
      <c r="B14" s="29"/>
      <c r="C14" s="30">
        <f t="shared" si="1"/>
        <v>30</v>
      </c>
      <c r="D14" s="30">
        <v>929</v>
      </c>
      <c r="E14" s="29"/>
      <c r="F14" s="29"/>
      <c r="G14" s="29"/>
      <c r="H14" s="29"/>
      <c r="I14" s="29"/>
      <c r="J14" s="29"/>
      <c r="K14" s="30">
        <v>10000</v>
      </c>
      <c r="L14" s="31">
        <f t="shared" si="0"/>
        <v>3048.0370641306995</v>
      </c>
      <c r="M14" s="32">
        <v>10.10795</v>
      </c>
      <c r="N14" s="30">
        <v>20.58</v>
      </c>
      <c r="O14" s="29"/>
      <c r="P14" s="45"/>
      <c r="Q14" s="46"/>
      <c r="R14" s="27"/>
      <c r="S14" s="27"/>
    </row>
    <row r="15" spans="1:19" ht="12.75">
      <c r="A15" s="29"/>
      <c r="B15" s="29"/>
      <c r="C15" s="30">
        <f t="shared" si="1"/>
        <v>35</v>
      </c>
      <c r="D15" s="30">
        <v>924</v>
      </c>
      <c r="E15" s="29"/>
      <c r="F15" s="29"/>
      <c r="G15" s="29"/>
      <c r="H15" s="29"/>
      <c r="I15" s="29"/>
      <c r="J15" s="29"/>
      <c r="K15" s="30"/>
      <c r="L15" s="34"/>
      <c r="M15" s="30"/>
      <c r="N15" s="30"/>
      <c r="O15" s="29"/>
      <c r="P15" s="45"/>
      <c r="Q15" s="46"/>
      <c r="R15" s="27"/>
      <c r="S15" s="27"/>
    </row>
    <row r="16" spans="1:19" ht="12.75">
      <c r="A16" s="29"/>
      <c r="B16" s="29"/>
      <c r="C16" s="30">
        <f t="shared" si="1"/>
        <v>40</v>
      </c>
      <c r="D16" s="30">
        <v>920</v>
      </c>
      <c r="E16" s="29"/>
      <c r="F16" s="29"/>
      <c r="G16" s="29"/>
      <c r="H16" s="29"/>
      <c r="I16" s="29"/>
      <c r="J16" s="29"/>
      <c r="K16" s="30"/>
      <c r="L16" s="34"/>
      <c r="M16" s="30"/>
      <c r="N16" s="30"/>
      <c r="O16" s="29"/>
      <c r="P16" s="45"/>
      <c r="Q16" s="46"/>
      <c r="R16" s="27"/>
      <c r="S16" s="27"/>
    </row>
    <row r="17" spans="1:19" ht="12.75">
      <c r="A17" s="29"/>
      <c r="B17" s="29"/>
      <c r="C17" s="30">
        <f t="shared" si="1"/>
        <v>45</v>
      </c>
      <c r="D17" s="30">
        <v>916</v>
      </c>
      <c r="E17" s="29"/>
      <c r="F17" s="29"/>
      <c r="G17" s="29"/>
      <c r="H17" s="29"/>
      <c r="I17" s="29"/>
      <c r="J17" s="29"/>
      <c r="K17" s="30"/>
      <c r="L17" s="30"/>
      <c r="M17" s="30"/>
      <c r="N17" s="30"/>
      <c r="O17" s="29"/>
      <c r="P17" s="45"/>
      <c r="Q17" s="46"/>
      <c r="R17" s="27"/>
      <c r="S17" s="27"/>
    </row>
    <row r="18" spans="1:19" ht="12.75">
      <c r="A18" s="29"/>
      <c r="B18" s="29"/>
      <c r="C18" s="30">
        <f t="shared" si="1"/>
        <v>50</v>
      </c>
      <c r="D18" s="30">
        <v>912</v>
      </c>
      <c r="E18" s="29"/>
      <c r="F18" s="29"/>
      <c r="G18" s="29"/>
      <c r="H18" s="29"/>
      <c r="I18" s="29"/>
      <c r="J18" s="29"/>
      <c r="K18" s="30"/>
      <c r="L18" s="30"/>
      <c r="M18" s="30"/>
      <c r="N18" s="30"/>
      <c r="O18" s="29"/>
      <c r="P18" s="45"/>
      <c r="Q18" s="46"/>
      <c r="R18" s="27"/>
      <c r="S18" s="27"/>
    </row>
    <row r="19" spans="1:19" ht="12.75">
      <c r="A19" s="29"/>
      <c r="B19" s="29"/>
      <c r="C19" s="30">
        <f>+C18+10</f>
        <v>60</v>
      </c>
      <c r="D19" s="30">
        <v>905</v>
      </c>
      <c r="E19" s="29"/>
      <c r="F19" s="29"/>
      <c r="G19" s="29"/>
      <c r="H19" s="29"/>
      <c r="I19" s="29"/>
      <c r="J19" s="29"/>
      <c r="K19" s="30"/>
      <c r="L19" s="30"/>
      <c r="M19" s="30"/>
      <c r="N19" s="30"/>
      <c r="O19" s="29"/>
      <c r="P19" s="45"/>
      <c r="Q19" s="46"/>
      <c r="R19" s="27"/>
      <c r="S19" s="27"/>
    </row>
    <row r="20" spans="1:19" ht="12.75">
      <c r="A20" s="29"/>
      <c r="B20" s="29"/>
      <c r="C20" s="30">
        <f aca="true" t="shared" si="2" ref="C20:C28">+C19+10</f>
        <v>70</v>
      </c>
      <c r="D20" s="30">
        <v>898</v>
      </c>
      <c r="E20" s="29"/>
      <c r="F20" s="29"/>
      <c r="G20" s="29"/>
      <c r="H20" s="29"/>
      <c r="I20" s="29"/>
      <c r="J20" s="29"/>
      <c r="K20" s="30"/>
      <c r="L20" s="30"/>
      <c r="M20" s="30"/>
      <c r="N20" s="30"/>
      <c r="O20" s="29"/>
      <c r="P20" s="45"/>
      <c r="Q20" s="46"/>
      <c r="R20" s="27"/>
      <c r="S20" s="27"/>
    </row>
    <row r="21" spans="1:19" ht="12.75">
      <c r="A21" s="29"/>
      <c r="B21" s="29"/>
      <c r="C21" s="30">
        <f t="shared" si="2"/>
        <v>80</v>
      </c>
      <c r="D21" s="30">
        <v>892</v>
      </c>
      <c r="E21" s="29"/>
      <c r="F21" s="29"/>
      <c r="G21" s="29"/>
      <c r="H21" s="29"/>
      <c r="I21" s="29"/>
      <c r="J21" s="29"/>
      <c r="K21" s="30"/>
      <c r="L21" s="30"/>
      <c r="M21" s="30"/>
      <c r="N21" s="30"/>
      <c r="O21" s="29"/>
      <c r="P21" s="45"/>
      <c r="Q21" s="46"/>
      <c r="R21" s="27"/>
      <c r="S21" s="27"/>
    </row>
    <row r="22" spans="1:19" ht="12.75">
      <c r="A22" s="29"/>
      <c r="B22" s="29"/>
      <c r="C22" s="30">
        <f t="shared" si="2"/>
        <v>90</v>
      </c>
      <c r="D22" s="30">
        <v>886</v>
      </c>
      <c r="E22" s="29"/>
      <c r="F22" s="29"/>
      <c r="G22" s="29"/>
      <c r="H22" s="29"/>
      <c r="I22" s="29"/>
      <c r="J22" s="29"/>
      <c r="K22" s="30"/>
      <c r="L22" s="30"/>
      <c r="M22" s="30"/>
      <c r="N22" s="30"/>
      <c r="O22" s="29"/>
      <c r="P22" s="45"/>
      <c r="Q22" s="46"/>
      <c r="R22" s="27"/>
      <c r="S22" s="27"/>
    </row>
    <row r="23" spans="1:19" ht="12.75">
      <c r="A23" s="29"/>
      <c r="B23" s="29"/>
      <c r="C23" s="30">
        <f t="shared" si="2"/>
        <v>100</v>
      </c>
      <c r="D23" s="30">
        <v>881</v>
      </c>
      <c r="E23" s="29"/>
      <c r="F23" s="29"/>
      <c r="G23" s="29"/>
      <c r="H23" s="29"/>
      <c r="I23" s="29"/>
      <c r="J23" s="29"/>
      <c r="K23" s="30"/>
      <c r="L23" s="30"/>
      <c r="M23" s="30"/>
      <c r="N23" s="30"/>
      <c r="O23" s="29"/>
      <c r="P23" s="45"/>
      <c r="Q23" s="46"/>
      <c r="R23" s="27"/>
      <c r="S23" s="27"/>
    </row>
    <row r="24" spans="1:19" ht="12.75">
      <c r="A24" s="29"/>
      <c r="B24" s="29"/>
      <c r="C24" s="30">
        <f t="shared" si="2"/>
        <v>110</v>
      </c>
      <c r="D24" s="30">
        <v>875</v>
      </c>
      <c r="E24" s="29"/>
      <c r="F24" s="29"/>
      <c r="G24" s="29"/>
      <c r="H24" s="29"/>
      <c r="I24" s="29"/>
      <c r="J24" s="29"/>
      <c r="K24" s="30"/>
      <c r="L24" s="30"/>
      <c r="M24" s="30"/>
      <c r="N24" s="30"/>
      <c r="O24" s="29"/>
      <c r="P24" s="45"/>
      <c r="Q24" s="46"/>
      <c r="R24" s="27"/>
      <c r="S24" s="27"/>
    </row>
    <row r="25" spans="1:19" ht="12.75">
      <c r="A25" s="29"/>
      <c r="B25" s="29"/>
      <c r="C25" s="30">
        <f t="shared" si="2"/>
        <v>120</v>
      </c>
      <c r="D25" s="30">
        <v>871</v>
      </c>
      <c r="E25" s="29"/>
      <c r="F25" s="29"/>
      <c r="G25" s="29"/>
      <c r="H25" s="29"/>
      <c r="I25" s="29"/>
      <c r="J25" s="29"/>
      <c r="K25" s="30"/>
      <c r="L25" s="30"/>
      <c r="M25" s="30"/>
      <c r="N25" s="30"/>
      <c r="O25" s="29"/>
      <c r="P25" s="45"/>
      <c r="Q25" s="46"/>
      <c r="R25" s="27"/>
      <c r="S25" s="27"/>
    </row>
    <row r="26" spans="1:19" ht="12.75">
      <c r="A26" s="29"/>
      <c r="B26" s="29"/>
      <c r="C26" s="30">
        <f t="shared" si="2"/>
        <v>130</v>
      </c>
      <c r="D26" s="30">
        <v>866</v>
      </c>
      <c r="E26" s="29"/>
      <c r="F26" s="29"/>
      <c r="G26" s="29"/>
      <c r="H26" s="29"/>
      <c r="I26" s="29"/>
      <c r="J26" s="29"/>
      <c r="K26" s="30"/>
      <c r="L26" s="30"/>
      <c r="M26" s="30"/>
      <c r="N26" s="30"/>
      <c r="O26" s="29"/>
      <c r="P26" s="45"/>
      <c r="Q26" s="46"/>
      <c r="R26" s="27"/>
      <c r="S26" s="27"/>
    </row>
    <row r="27" spans="1:19" ht="12.75">
      <c r="A27" s="29"/>
      <c r="B27" s="29"/>
      <c r="C27" s="30">
        <f t="shared" si="2"/>
        <v>140</v>
      </c>
      <c r="D27" s="30">
        <v>861</v>
      </c>
      <c r="E27" s="29"/>
      <c r="F27" s="29"/>
      <c r="G27" s="29"/>
      <c r="H27" s="29"/>
      <c r="I27" s="29"/>
      <c r="J27" s="29"/>
      <c r="K27" s="30"/>
      <c r="L27" s="30"/>
      <c r="M27" s="30"/>
      <c r="N27" s="30"/>
      <c r="O27" s="29"/>
      <c r="P27" s="45"/>
      <c r="Q27" s="46"/>
      <c r="R27" s="27"/>
      <c r="S27" s="27"/>
    </row>
    <row r="28" spans="1:19" ht="12.75">
      <c r="A28" s="29"/>
      <c r="B28" s="29"/>
      <c r="C28" s="30">
        <f t="shared" si="2"/>
        <v>150</v>
      </c>
      <c r="D28" s="30">
        <v>857</v>
      </c>
      <c r="E28" s="29"/>
      <c r="F28" s="29"/>
      <c r="G28" s="29"/>
      <c r="H28" s="29"/>
      <c r="I28" s="29"/>
      <c r="J28" s="29"/>
      <c r="K28" s="30"/>
      <c r="L28" s="30"/>
      <c r="M28" s="30"/>
      <c r="N28" s="30"/>
      <c r="O28" s="29"/>
      <c r="P28" s="45"/>
      <c r="Q28" s="46"/>
      <c r="R28" s="27"/>
      <c r="S28" s="27"/>
    </row>
    <row r="29" spans="1:19" ht="12.75">
      <c r="A29" s="29"/>
      <c r="B29" s="29"/>
      <c r="C29" s="30">
        <v>175</v>
      </c>
      <c r="D29" s="30">
        <v>847</v>
      </c>
      <c r="E29" s="29"/>
      <c r="F29" s="29"/>
      <c r="G29" s="29"/>
      <c r="H29" s="29"/>
      <c r="I29" s="29"/>
      <c r="J29" s="29"/>
      <c r="K29" s="30"/>
      <c r="L29" s="30"/>
      <c r="M29" s="30"/>
      <c r="N29" s="30"/>
      <c r="O29" s="29"/>
      <c r="P29" s="45"/>
      <c r="Q29" s="46"/>
      <c r="R29" s="27"/>
      <c r="S29" s="27"/>
    </row>
    <row r="30" spans="1:19" ht="12.75">
      <c r="A30" s="29"/>
      <c r="B30" s="29"/>
      <c r="C30" s="30">
        <v>200</v>
      </c>
      <c r="D30" s="30">
        <v>837</v>
      </c>
      <c r="E30" s="29"/>
      <c r="F30" s="29"/>
      <c r="G30" s="29"/>
      <c r="H30" s="29"/>
      <c r="I30" s="29"/>
      <c r="J30" s="29"/>
      <c r="K30" s="30"/>
      <c r="L30" s="30"/>
      <c r="M30" s="30"/>
      <c r="N30" s="30"/>
      <c r="O30" s="29"/>
      <c r="P30" s="45"/>
      <c r="Q30" s="46"/>
      <c r="R30" s="27"/>
      <c r="S30" s="27"/>
    </row>
    <row r="31" spans="1:19" ht="12.75">
      <c r="A31" s="29"/>
      <c r="B31" s="29"/>
      <c r="C31" s="30">
        <v>225</v>
      </c>
      <c r="D31" s="30">
        <v>828</v>
      </c>
      <c r="E31" s="29"/>
      <c r="F31" s="29"/>
      <c r="G31" s="29"/>
      <c r="H31" s="29"/>
      <c r="I31" s="29"/>
      <c r="J31" s="29"/>
      <c r="K31" s="30"/>
      <c r="L31" s="30"/>
      <c r="M31" s="30"/>
      <c r="N31" s="30"/>
      <c r="O31" s="29"/>
      <c r="P31" s="45"/>
      <c r="Q31" s="46"/>
      <c r="R31" s="27"/>
      <c r="S31" s="27"/>
    </row>
    <row r="32" spans="1:19" ht="12.75">
      <c r="A32" s="29"/>
      <c r="B32" s="29"/>
      <c r="C32" s="30">
        <v>250</v>
      </c>
      <c r="D32" s="30">
        <v>820</v>
      </c>
      <c r="E32" s="29"/>
      <c r="F32" s="29"/>
      <c r="G32" s="29"/>
      <c r="H32" s="29"/>
      <c r="I32" s="29"/>
      <c r="J32" s="29"/>
      <c r="K32" s="30"/>
      <c r="L32" s="30"/>
      <c r="M32" s="30"/>
      <c r="N32" s="30"/>
      <c r="O32" s="29"/>
      <c r="P32" s="29"/>
      <c r="Q32" s="27"/>
      <c r="R32" s="27"/>
      <c r="S32" s="27"/>
    </row>
    <row r="33" spans="1:19" ht="12.75">
      <c r="A33" s="29"/>
      <c r="B33" s="29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7"/>
      <c r="R33" s="27"/>
      <c r="S33" s="27"/>
    </row>
    <row r="34" spans="1:19" ht="12.75">
      <c r="A34" s="29"/>
      <c r="B34" s="29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7"/>
      <c r="R34" s="27"/>
      <c r="S34" s="27"/>
    </row>
    <row r="35" spans="1:19" ht="12.75">
      <c r="A35" s="29"/>
      <c r="B35" s="29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7"/>
      <c r="R35" s="27"/>
      <c r="S35" s="27"/>
    </row>
    <row r="36" spans="1:19" ht="12.75">
      <c r="A36" s="27"/>
      <c r="B36" s="27"/>
      <c r="C36" s="2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2.75">
      <c r="A37" s="27"/>
      <c r="B37" s="27"/>
      <c r="C37" s="2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</sheetData>
  <sheetProtection password="CC49" sheet="1" objects="1" scenarios="1" selectLockedCells="1" selectUnlockedCell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51"/>
  <sheetViews>
    <sheetView showGridLines="0" workbookViewId="0" topLeftCell="A1">
      <selection activeCell="N17" sqref="N17"/>
    </sheetView>
  </sheetViews>
  <sheetFormatPr defaultColWidth="9.140625" defaultRowHeight="12.75"/>
  <cols>
    <col min="1" max="1" width="5.00390625" style="0" customWidth="1"/>
  </cols>
  <sheetData>
    <row r="1" spans="1:20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8.75">
      <c r="A5" s="39"/>
      <c r="B5" s="39"/>
      <c r="C5" s="47" t="s">
        <v>26</v>
      </c>
      <c r="D5" s="48"/>
      <c r="E5" s="48"/>
      <c r="F5" s="48"/>
      <c r="G5" s="48"/>
      <c r="H5" s="48"/>
      <c r="I5" s="48"/>
      <c r="J5" s="48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5">
      <c r="A7" s="39"/>
      <c r="B7" s="39"/>
      <c r="C7" s="39"/>
      <c r="D7" s="49" t="s">
        <v>27</v>
      </c>
      <c r="E7" s="49"/>
      <c r="F7" s="49"/>
      <c r="G7" s="49"/>
      <c r="H7" s="49"/>
      <c r="I7" s="4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39"/>
      <c r="B9" s="40" t="s">
        <v>29</v>
      </c>
      <c r="C9" s="40"/>
      <c r="D9" s="40"/>
      <c r="E9" s="40"/>
      <c r="F9" s="40"/>
      <c r="G9" s="40"/>
      <c r="H9" s="40"/>
      <c r="I9" s="40"/>
      <c r="J9" s="40"/>
      <c r="K9" s="40"/>
      <c r="L9" s="39"/>
      <c r="M9" s="39"/>
      <c r="N9" s="39"/>
      <c r="O9" s="39"/>
      <c r="P9" s="39"/>
      <c r="Q9" s="39"/>
      <c r="R9" s="39"/>
      <c r="S9" s="39"/>
      <c r="T9" s="39"/>
    </row>
    <row r="10" spans="1:20" ht="12.75">
      <c r="A10" s="39"/>
      <c r="B10" s="40" t="s">
        <v>30</v>
      </c>
      <c r="C10" s="40"/>
      <c r="D10" s="40"/>
      <c r="E10" s="40"/>
      <c r="F10" s="40"/>
      <c r="G10" s="40"/>
      <c r="H10" s="40"/>
      <c r="I10" s="40"/>
      <c r="J10" s="40"/>
      <c r="K10" s="40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2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2.75">
      <c r="A12" s="39"/>
      <c r="B12" s="40" t="s">
        <v>31</v>
      </c>
      <c r="C12" s="40"/>
      <c r="D12" s="40"/>
      <c r="E12" s="40"/>
      <c r="F12" s="40"/>
      <c r="G12" s="40"/>
      <c r="H12" s="40"/>
      <c r="I12" s="40"/>
      <c r="J12" s="40"/>
      <c r="K12" s="40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2.75">
      <c r="A13" s="39"/>
      <c r="B13" s="40" t="s">
        <v>38</v>
      </c>
      <c r="C13" s="40"/>
      <c r="D13" s="40"/>
      <c r="E13" s="40"/>
      <c r="F13" s="40"/>
      <c r="G13" s="40"/>
      <c r="H13" s="40"/>
      <c r="I13" s="40"/>
      <c r="J13" s="40"/>
      <c r="K13" s="40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2.75">
      <c r="A14" s="39"/>
      <c r="B14" s="40" t="s">
        <v>28</v>
      </c>
      <c r="C14" s="40"/>
      <c r="D14" s="40"/>
      <c r="E14" s="40"/>
      <c r="F14" s="40"/>
      <c r="G14" s="40"/>
      <c r="H14" s="40"/>
      <c r="I14" s="40"/>
      <c r="J14" s="40"/>
      <c r="K14" s="40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12.75">
      <c r="A15" s="39"/>
      <c r="B15" s="40" t="s">
        <v>54</v>
      </c>
      <c r="C15" s="40"/>
      <c r="D15" s="40"/>
      <c r="E15" s="40"/>
      <c r="F15" s="40"/>
      <c r="G15" s="40"/>
      <c r="H15" s="40"/>
      <c r="I15" s="40"/>
      <c r="J15" s="40"/>
      <c r="K15" s="40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39"/>
      <c r="M16" s="39"/>
      <c r="N16" s="39"/>
      <c r="O16" s="39"/>
      <c r="P16" s="39"/>
      <c r="Q16" s="39"/>
      <c r="R16" s="39"/>
      <c r="S16" s="39"/>
      <c r="T16" s="39"/>
    </row>
    <row r="17" spans="1:20" ht="12.75">
      <c r="A17" s="39"/>
      <c r="B17" s="40" t="s">
        <v>32</v>
      </c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2.75">
      <c r="A18" s="39"/>
      <c r="B18" s="40" t="s">
        <v>39</v>
      </c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2.75">
      <c r="A19" s="39"/>
      <c r="B19" s="40" t="s">
        <v>33</v>
      </c>
      <c r="C19" s="40"/>
      <c r="D19" s="40"/>
      <c r="E19" s="40"/>
      <c r="F19" s="40"/>
      <c r="G19" s="40"/>
      <c r="H19" s="40"/>
      <c r="I19" s="40"/>
      <c r="J19" s="40"/>
      <c r="K19" s="40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12.75">
      <c r="A20" s="39"/>
      <c r="B20" s="40" t="s">
        <v>43</v>
      </c>
      <c r="C20" s="40"/>
      <c r="D20" s="40"/>
      <c r="E20" s="40"/>
      <c r="F20" s="40"/>
      <c r="G20" s="40"/>
      <c r="H20" s="40"/>
      <c r="I20" s="40"/>
      <c r="J20" s="40"/>
      <c r="K20" s="40"/>
      <c r="L20" s="39"/>
      <c r="M20" s="39"/>
      <c r="N20" s="39"/>
      <c r="O20" s="39"/>
      <c r="P20" s="39"/>
      <c r="Q20" s="39"/>
      <c r="R20" s="39"/>
      <c r="S20" s="39"/>
      <c r="T20" s="39"/>
    </row>
    <row r="21" spans="1:20" ht="12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2.75">
      <c r="A22" s="39"/>
      <c r="B22" s="40" t="s">
        <v>34</v>
      </c>
      <c r="C22" s="40"/>
      <c r="D22" s="40"/>
      <c r="E22" s="40"/>
      <c r="F22" s="40"/>
      <c r="G22" s="40"/>
      <c r="H22" s="40"/>
      <c r="I22" s="40"/>
      <c r="J22" s="40"/>
      <c r="K22" s="40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12.75">
      <c r="A23" s="39"/>
      <c r="B23" s="40" t="s">
        <v>55</v>
      </c>
      <c r="C23" s="40"/>
      <c r="D23" s="40"/>
      <c r="E23" s="40"/>
      <c r="F23" s="40"/>
      <c r="G23" s="40"/>
      <c r="H23" s="40"/>
      <c r="I23" s="40"/>
      <c r="J23" s="40"/>
      <c r="K23" s="40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12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2.75">
      <c r="A25" s="39"/>
      <c r="B25" s="40" t="s">
        <v>36</v>
      </c>
      <c r="C25" s="40"/>
      <c r="D25" s="40"/>
      <c r="E25" s="40"/>
      <c r="F25" s="40"/>
      <c r="G25" s="40"/>
      <c r="H25" s="40"/>
      <c r="I25" s="40"/>
      <c r="J25" s="40"/>
      <c r="K25" s="40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2.75">
      <c r="A26" s="39"/>
      <c r="B26" s="40" t="s">
        <v>35</v>
      </c>
      <c r="C26" s="40"/>
      <c r="D26" s="40"/>
      <c r="E26" s="40"/>
      <c r="F26" s="40"/>
      <c r="G26" s="40"/>
      <c r="H26" s="40"/>
      <c r="I26" s="40"/>
      <c r="J26" s="40"/>
      <c r="K26" s="40"/>
      <c r="L26" s="39"/>
      <c r="M26" s="39"/>
      <c r="N26" s="39"/>
      <c r="O26" s="39"/>
      <c r="P26" s="39"/>
      <c r="Q26" s="39"/>
      <c r="R26" s="39"/>
      <c r="S26" s="39"/>
      <c r="T26" s="39"/>
    </row>
    <row r="27" spans="1:20" ht="12.7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12.75">
      <c r="A28" s="39"/>
      <c r="B28" s="40" t="s">
        <v>44</v>
      </c>
      <c r="C28" s="40"/>
      <c r="D28" s="40"/>
      <c r="E28" s="40"/>
      <c r="F28" s="40"/>
      <c r="G28" s="40"/>
      <c r="H28" s="40"/>
      <c r="I28" s="40"/>
      <c r="J28" s="40"/>
      <c r="K28" s="40"/>
      <c r="L28" s="39"/>
      <c r="M28" s="39"/>
      <c r="N28" s="39"/>
      <c r="O28" s="39"/>
      <c r="P28" s="39"/>
      <c r="Q28" s="39"/>
      <c r="R28" s="39"/>
      <c r="S28" s="39"/>
      <c r="T28" s="39"/>
    </row>
    <row r="29" spans="1:20" ht="12.75">
      <c r="A29" s="39"/>
      <c r="B29" s="40" t="s">
        <v>37</v>
      </c>
      <c r="C29" s="40"/>
      <c r="D29" s="40"/>
      <c r="E29" s="40"/>
      <c r="F29" s="40"/>
      <c r="G29" s="40"/>
      <c r="H29" s="40"/>
      <c r="I29" s="40"/>
      <c r="J29" s="40"/>
      <c r="K29" s="40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2.75">
      <c r="A30" s="39"/>
      <c r="B30" s="40" t="s">
        <v>45</v>
      </c>
      <c r="C30" s="40"/>
      <c r="D30" s="40"/>
      <c r="E30" s="40"/>
      <c r="F30" s="40"/>
      <c r="G30" s="40"/>
      <c r="H30" s="40"/>
      <c r="I30" s="40"/>
      <c r="J30" s="40"/>
      <c r="K30" s="40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2.7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39"/>
      <c r="B32" s="40" t="s">
        <v>46</v>
      </c>
      <c r="C32" s="40"/>
      <c r="D32" s="40"/>
      <c r="E32" s="40"/>
      <c r="F32" s="40"/>
      <c r="G32" s="40"/>
      <c r="H32" s="40"/>
      <c r="I32" s="40"/>
      <c r="J32" s="40"/>
      <c r="K32" s="40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39"/>
      <c r="B33" s="40" t="s">
        <v>47</v>
      </c>
      <c r="C33" s="40"/>
      <c r="D33" s="40"/>
      <c r="E33" s="40"/>
      <c r="F33" s="40"/>
      <c r="G33" s="40"/>
      <c r="H33" s="40"/>
      <c r="I33" s="40"/>
      <c r="J33" s="40"/>
      <c r="K33" s="40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39"/>
      <c r="M34" s="39"/>
      <c r="N34" s="39"/>
      <c r="O34" s="39"/>
      <c r="P34" s="39"/>
      <c r="Q34" s="39"/>
      <c r="R34" s="39"/>
      <c r="S34" s="39"/>
      <c r="T34" s="39"/>
    </row>
    <row r="35" spans="1:20" ht="12.75">
      <c r="A35" s="39"/>
      <c r="B35" s="40" t="s">
        <v>53</v>
      </c>
      <c r="C35" s="40"/>
      <c r="D35" s="40"/>
      <c r="E35" s="40"/>
      <c r="F35" s="40"/>
      <c r="G35" s="40"/>
      <c r="H35" s="40"/>
      <c r="I35" s="40"/>
      <c r="J35" s="40"/>
      <c r="K35" s="40"/>
      <c r="L35" s="39"/>
      <c r="M35" s="39"/>
      <c r="N35" s="39"/>
      <c r="O35" s="39"/>
      <c r="P35" s="39"/>
      <c r="Q35" s="39"/>
      <c r="R35" s="39"/>
      <c r="S35" s="39"/>
      <c r="T35" s="39"/>
    </row>
    <row r="36" spans="1:20" ht="12.75">
      <c r="A36" s="39"/>
      <c r="B36" s="40" t="s">
        <v>48</v>
      </c>
      <c r="C36" s="40"/>
      <c r="D36" s="40"/>
      <c r="E36" s="40"/>
      <c r="F36" s="40"/>
      <c r="G36" s="40"/>
      <c r="H36" s="40"/>
      <c r="I36" s="40"/>
      <c r="J36" s="40"/>
      <c r="K36" s="40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2.7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2.75">
      <c r="A38" s="39"/>
      <c r="B38" s="40" t="s">
        <v>51</v>
      </c>
      <c r="C38" s="40"/>
      <c r="D38" s="40"/>
      <c r="E38" s="40"/>
      <c r="F38" s="40"/>
      <c r="G38" s="40"/>
      <c r="H38" s="40"/>
      <c r="I38" s="40"/>
      <c r="J38" s="40"/>
      <c r="K38" s="40"/>
      <c r="L38" s="39"/>
      <c r="M38" s="39"/>
      <c r="N38" s="39"/>
      <c r="O38" s="39"/>
      <c r="P38" s="39"/>
      <c r="Q38" s="39"/>
      <c r="R38" s="39"/>
      <c r="S38" s="39"/>
      <c r="T38" s="39"/>
    </row>
    <row r="39" spans="1:20" ht="12.75">
      <c r="A39" s="39"/>
      <c r="B39" s="40" t="s">
        <v>52</v>
      </c>
      <c r="C39" s="40"/>
      <c r="D39" s="40"/>
      <c r="E39" s="40"/>
      <c r="F39" s="40"/>
      <c r="G39" s="40"/>
      <c r="H39" s="40"/>
      <c r="I39" s="40"/>
      <c r="J39" s="40"/>
      <c r="K39" s="40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</sheetData>
  <sheetProtection password="C678" sheet="1" objects="1" scenarios="1" selectLockedCells="1" selectUnlockedCells="1"/>
  <mergeCells count="2">
    <mergeCell ref="C5:J5"/>
    <mergeCell ref="D7:I7"/>
  </mergeCells>
  <printOptions/>
  <pageMargins left="0.5" right="0.53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4:H46"/>
  <sheetViews>
    <sheetView showGridLines="0" tabSelected="1" workbookViewId="0" topLeftCell="A1">
      <selection activeCell="B27" sqref="B27"/>
    </sheetView>
  </sheetViews>
  <sheetFormatPr defaultColWidth="9.140625" defaultRowHeight="12.75"/>
  <cols>
    <col min="1" max="9" width="12.7109375" style="0" customWidth="1"/>
  </cols>
  <sheetData>
    <row r="4" spans="2:8" ht="20.25">
      <c r="B4" s="52" t="s">
        <v>19</v>
      </c>
      <c r="C4" s="52"/>
      <c r="D4" s="52"/>
      <c r="E4" s="52"/>
      <c r="F4" s="52"/>
      <c r="G4" s="52"/>
      <c r="H4" s="52"/>
    </row>
    <row r="6" ht="13.5" thickBot="1"/>
    <row r="7" spans="2:6" ht="15.75" thickBot="1">
      <c r="B7" s="3" t="s">
        <v>3</v>
      </c>
      <c r="C7" s="4"/>
      <c r="D7" s="4"/>
      <c r="E7" s="14"/>
      <c r="F7" s="5" t="s">
        <v>4</v>
      </c>
    </row>
    <row r="8" spans="2:6" ht="15.75" thickBot="1">
      <c r="B8" s="6"/>
      <c r="C8" s="7"/>
      <c r="D8" s="6"/>
      <c r="E8" s="8"/>
      <c r="F8" s="6"/>
    </row>
    <row r="9" spans="2:6" ht="15.75" thickBot="1">
      <c r="B9" s="3" t="s">
        <v>6</v>
      </c>
      <c r="C9" s="9"/>
      <c r="D9" s="4"/>
      <c r="E9" s="15"/>
      <c r="F9" s="5" t="s">
        <v>5</v>
      </c>
    </row>
    <row r="10" spans="2:6" ht="15.75" thickBot="1">
      <c r="B10" s="6"/>
      <c r="C10" s="10"/>
      <c r="D10" s="11"/>
      <c r="E10" s="11"/>
      <c r="F10" s="6"/>
    </row>
    <row r="11" spans="2:6" ht="15.75" thickBot="1">
      <c r="B11" s="3" t="s">
        <v>7</v>
      </c>
      <c r="C11" s="8"/>
      <c r="D11" s="6"/>
      <c r="E11" s="16"/>
      <c r="F11" s="5" t="s">
        <v>8</v>
      </c>
    </row>
    <row r="12" spans="2:6" ht="15.75" thickBot="1">
      <c r="B12" s="6"/>
      <c r="C12" s="8"/>
      <c r="D12" s="6"/>
      <c r="E12" s="8"/>
      <c r="F12" s="6"/>
    </row>
    <row r="13" spans="2:6" ht="15.75" thickBot="1">
      <c r="B13" s="3" t="s">
        <v>9</v>
      </c>
      <c r="C13" s="12"/>
      <c r="D13" s="6"/>
      <c r="E13" s="17"/>
      <c r="F13" s="5" t="s">
        <v>10</v>
      </c>
    </row>
    <row r="14" spans="2:6" ht="15.75" thickBot="1">
      <c r="B14" s="6"/>
      <c r="C14" s="12"/>
      <c r="D14" s="6"/>
      <c r="E14" s="12"/>
      <c r="F14" s="6"/>
    </row>
    <row r="15" spans="2:6" ht="15.75" thickBot="1">
      <c r="B15" s="3" t="s">
        <v>13</v>
      </c>
      <c r="C15" s="12"/>
      <c r="D15" s="6"/>
      <c r="E15" s="18"/>
      <c r="F15" s="5" t="s">
        <v>14</v>
      </c>
    </row>
    <row r="16" spans="2:6" ht="15.75" thickBot="1">
      <c r="B16" s="6"/>
      <c r="C16" s="12"/>
      <c r="D16" s="6"/>
      <c r="E16" s="12"/>
      <c r="F16" s="6"/>
    </row>
    <row r="17" spans="2:6" ht="15.75" thickBot="1">
      <c r="B17" s="3" t="s">
        <v>11</v>
      </c>
      <c r="C17" s="12"/>
      <c r="D17" s="6"/>
      <c r="E17" s="19"/>
      <c r="F17" s="5" t="s">
        <v>12</v>
      </c>
    </row>
    <row r="18" spans="2:6" ht="15">
      <c r="B18" s="6"/>
      <c r="C18" s="12"/>
      <c r="D18" s="6"/>
      <c r="E18" s="12"/>
      <c r="F18" s="6"/>
    </row>
    <row r="19" spans="2:6" ht="15.75" thickBot="1">
      <c r="B19" s="6"/>
      <c r="C19" s="13"/>
      <c r="D19" s="6"/>
      <c r="E19" s="13"/>
      <c r="F19" s="6"/>
    </row>
    <row r="20" spans="2:6" ht="15.75" thickBot="1">
      <c r="B20" s="24" t="s">
        <v>15</v>
      </c>
      <c r="C20" s="25"/>
      <c r="D20" s="26"/>
      <c r="E20" s="44" t="e">
        <f>+((24.24*(E7+E9)*POWER(E11,2))*E13*E17*POWER(10,-6)*VLOOKUP(E7,'.'!C8:D32,2))/E15</f>
        <v>#DIV/0!</v>
      </c>
      <c r="F20" s="5" t="s">
        <v>12</v>
      </c>
    </row>
    <row r="21" spans="3:5" ht="12.75">
      <c r="C21" s="1"/>
      <c r="E21" s="1"/>
    </row>
    <row r="23" spans="1:7" ht="20.25">
      <c r="A23" s="53" t="s">
        <v>18</v>
      </c>
      <c r="B23" s="53"/>
      <c r="C23" s="53"/>
      <c r="D23" s="53"/>
      <c r="E23" s="53"/>
      <c r="F23" s="53"/>
      <c r="G23" s="53"/>
    </row>
    <row r="24" ht="13.5" thickBot="1"/>
    <row r="25" spans="2:6" ht="13.5" thickBot="1">
      <c r="B25" s="20"/>
      <c r="C25" s="2" t="s">
        <v>16</v>
      </c>
      <c r="E25" s="22">
        <f>+B25*14.50377</f>
        <v>0</v>
      </c>
      <c r="F25" s="2" t="s">
        <v>5</v>
      </c>
    </row>
    <row r="26" ht="13.5" thickBot="1"/>
    <row r="27" spans="2:6" ht="13.5" thickBot="1">
      <c r="B27" s="21"/>
      <c r="C27" s="2" t="s">
        <v>17</v>
      </c>
      <c r="E27" s="23">
        <f>+B27</f>
        <v>0</v>
      </c>
      <c r="F27" s="2" t="s">
        <v>17</v>
      </c>
    </row>
    <row r="28" spans="2:6" ht="13.5" thickBot="1">
      <c r="B28" s="36"/>
      <c r="C28" s="2"/>
      <c r="E28" s="35"/>
      <c r="F28" s="2"/>
    </row>
    <row r="29" spans="2:6" ht="13.5" thickBot="1">
      <c r="B29" s="37">
        <v>0</v>
      </c>
      <c r="C29" s="2" t="s">
        <v>40</v>
      </c>
      <c r="E29" s="23">
        <f>+B29/25.4</f>
        <v>0</v>
      </c>
      <c r="F29" s="2" t="s">
        <v>17</v>
      </c>
    </row>
    <row r="30" ht="13.5" thickBot="1"/>
    <row r="31" spans="2:6" ht="13.5" thickBot="1">
      <c r="B31" s="38">
        <v>0</v>
      </c>
      <c r="C31" s="2" t="s">
        <v>49</v>
      </c>
      <c r="E31" s="41">
        <f>3.968321*B31</f>
        <v>0</v>
      </c>
      <c r="F31" s="2" t="s">
        <v>50</v>
      </c>
    </row>
    <row r="33" spans="2:6" ht="20.25">
      <c r="B33" s="53" t="s">
        <v>42</v>
      </c>
      <c r="C33" s="53"/>
      <c r="D33" s="53"/>
      <c r="E33" s="53"/>
      <c r="F33" s="53"/>
    </row>
    <row r="34" ht="13.5" thickBot="1"/>
    <row r="35" spans="2:6" ht="15.75" thickBot="1">
      <c r="B35" s="50" t="s">
        <v>24</v>
      </c>
      <c r="C35" s="50"/>
      <c r="D35" s="50"/>
      <c r="E35" s="43">
        <v>0</v>
      </c>
      <c r="F35" s="2" t="s">
        <v>56</v>
      </c>
    </row>
    <row r="36" ht="13.5" thickBot="1"/>
    <row r="37" spans="2:6" ht="15.75" thickBot="1">
      <c r="B37" s="50" t="s">
        <v>25</v>
      </c>
      <c r="C37" s="50"/>
      <c r="E37" s="42">
        <f>14.595-(0.0015*E35)</f>
        <v>14.595</v>
      </c>
      <c r="F37" s="2" t="s">
        <v>5</v>
      </c>
    </row>
    <row r="46" spans="1:7" ht="12.75">
      <c r="A46" s="51" t="s">
        <v>41</v>
      </c>
      <c r="B46" s="51"/>
      <c r="C46" s="51"/>
      <c r="D46" s="51"/>
      <c r="E46" s="51"/>
      <c r="F46" s="51"/>
      <c r="G46" s="51"/>
    </row>
  </sheetData>
  <sheetProtection selectLockedCells="1"/>
  <mergeCells count="6">
    <mergeCell ref="B37:C37"/>
    <mergeCell ref="A46:G46"/>
    <mergeCell ref="B4:H4"/>
    <mergeCell ref="A23:G23"/>
    <mergeCell ref="B33:F33"/>
    <mergeCell ref="B35:D35"/>
  </mergeCells>
  <conditionalFormatting sqref="E7 E9 E11 E13 E15 E17 B25 B27 B29 B31">
    <cfRule type="cellIs" priority="1" dxfId="0" operator="lessThanOrEqual" stopIfTrue="1">
      <formula>0</formula>
    </cfRule>
  </conditionalFormatting>
  <conditionalFormatting sqref="E25 E27 E29 E31">
    <cfRule type="cellIs" priority="2" dxfId="1" operator="lessThanOrEqual" stopIfTrue="1">
      <formula>0</formula>
    </cfRule>
  </conditionalFormatting>
  <conditionalFormatting sqref="E35">
    <cfRule type="cellIs" priority="3" dxfId="0" operator="lessThan" stopIfTrue="1">
      <formula>0</formula>
    </cfRule>
  </conditionalFormatting>
  <conditionalFormatting sqref="E37">
    <cfRule type="cellIs" priority="4" dxfId="1" operator="greaterThan" stopIfTrue="1">
      <formula>14.595</formula>
    </cfRule>
    <cfRule type="cellIs" priority="5" dxfId="1" operator="lessThan" stopIfTrue="1">
      <formula>0</formula>
    </cfRule>
  </conditionalFormatting>
  <conditionalFormatting sqref="E20">
    <cfRule type="cellIs" priority="6" dxfId="2" operator="lessThan" stopIfTrue="1">
      <formula>1</formula>
    </cfRule>
    <cfRule type="cellIs" priority="7" dxfId="3" operator="greaterThan" stopIfTrue="1">
      <formula>1</formula>
    </cfRule>
  </conditionalFormatting>
  <printOptions/>
  <pageMargins left="0.75" right="0.75" top="1" bottom="1" header="0.5" footer="0.5"/>
  <pageSetup orientation="portrait" r:id="rId2"/>
  <ignoredErrors>
    <ignoredError sqref="E2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Velasquez</dc:creator>
  <cp:keywords/>
  <dc:description/>
  <cp:lastModifiedBy>USER</cp:lastModifiedBy>
  <cp:lastPrinted>2007-11-22T15:23:02Z</cp:lastPrinted>
  <dcterms:created xsi:type="dcterms:W3CDTF">2007-01-04T16:06:17Z</dcterms:created>
  <dcterms:modified xsi:type="dcterms:W3CDTF">2010-10-20T18:41:52Z</dcterms:modified>
  <cp:category/>
  <cp:version/>
  <cp:contentType/>
  <cp:contentStatus/>
</cp:coreProperties>
</file>